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Лагойда\ИСПОЛНЕНИЕ БЮДЖЕТА за 2022 г\Исполнение Районного бюджета за 1 полуг. 2022 г\пояснительная\"/>
    </mc:Choice>
  </mc:AlternateContent>
  <bookViews>
    <workbookView xWindow="15" yWindow="0" windowWidth="16350" windowHeight="11700"/>
  </bookViews>
  <sheets>
    <sheet name="Лист1" sheetId="32" r:id="rId1"/>
  </sheets>
  <calcPr calcId="152511"/>
</workbook>
</file>

<file path=xl/calcChain.xml><?xml version="1.0" encoding="utf-8"?>
<calcChain xmlns="http://schemas.openxmlformats.org/spreadsheetml/2006/main">
  <c r="C8" i="32" l="1"/>
  <c r="D38" i="32"/>
  <c r="D35" i="32"/>
  <c r="C39" i="32" l="1"/>
  <c r="C40" i="32"/>
  <c r="D44" i="32" l="1"/>
  <c r="B24" i="32" l="1"/>
  <c r="C24" i="32" l="1"/>
  <c r="D25" i="32"/>
  <c r="B40" i="32" l="1"/>
  <c r="D16" i="32" l="1"/>
  <c r="D29" i="32" l="1"/>
  <c r="C13" i="32"/>
  <c r="B13" i="32"/>
  <c r="D14" i="32"/>
  <c r="D15" i="32" l="1"/>
  <c r="D36" i="32"/>
  <c r="D34" i="32"/>
  <c r="B30" i="32"/>
  <c r="C30" i="32"/>
  <c r="D12" i="32"/>
  <c r="D28" i="32"/>
  <c r="D20" i="32" l="1"/>
  <c r="D21" i="32"/>
  <c r="D22" i="32"/>
  <c r="D32" i="32"/>
  <c r="D27" i="32" l="1"/>
  <c r="B39" i="32"/>
  <c r="D46" i="32"/>
  <c r="D45" i="32"/>
  <c r="B33" i="32"/>
  <c r="C33" i="32"/>
  <c r="D18" i="32"/>
  <c r="C9" i="32"/>
  <c r="B9" i="32"/>
  <c r="D17" i="32"/>
  <c r="D11" i="32"/>
  <c r="D10" i="32"/>
  <c r="D19" i="32"/>
  <c r="D31" i="32"/>
  <c r="D26" i="32"/>
  <c r="D43" i="32"/>
  <c r="D42" i="32"/>
  <c r="D37" i="32"/>
  <c r="D33" i="32" l="1"/>
  <c r="B8" i="32"/>
  <c r="B49" i="32" s="1"/>
  <c r="D30" i="32"/>
  <c r="D40" i="32"/>
  <c r="D13" i="32"/>
  <c r="D24" i="32"/>
  <c r="D39" i="32"/>
  <c r="D9" i="32"/>
  <c r="D8" i="32" l="1"/>
  <c r="C49" i="32"/>
  <c r="E25" i="32" l="1"/>
  <c r="E35" i="32"/>
  <c r="E14" i="32"/>
  <c r="E16" i="32"/>
  <c r="E28" i="32"/>
  <c r="E12" i="32"/>
  <c r="E27" i="32"/>
  <c r="E47" i="32"/>
  <c r="E40" i="32"/>
  <c r="E46" i="32"/>
  <c r="E39" i="32"/>
  <c r="E48" i="32"/>
  <c r="E29" i="32"/>
  <c r="E8" i="32"/>
  <c r="E26" i="32"/>
  <c r="E34" i="32"/>
  <c r="E31" i="32"/>
  <c r="E13" i="32"/>
  <c r="E49" i="32"/>
  <c r="E45" i="32"/>
  <c r="E19" i="32"/>
  <c r="E17" i="32"/>
  <c r="E37" i="32"/>
  <c r="E11" i="32"/>
  <c r="E33" i="32"/>
  <c r="E36" i="32"/>
  <c r="E30" i="32"/>
  <c r="D49" i="32"/>
  <c r="E23" i="32"/>
  <c r="E44" i="32"/>
  <c r="E32" i="32"/>
  <c r="E43" i="32"/>
  <c r="E9" i="32"/>
  <c r="E18" i="32"/>
  <c r="E24" i="32"/>
  <c r="E42" i="32"/>
  <c r="E10" i="32"/>
  <c r="E41" i="32"/>
  <c r="E38" i="32"/>
  <c r="E15" i="32"/>
</calcChain>
</file>

<file path=xl/sharedStrings.xml><?xml version="1.0" encoding="utf-8"?>
<sst xmlns="http://schemas.openxmlformats.org/spreadsheetml/2006/main" count="48" uniqueCount="48">
  <si>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</si>
  <si>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</si>
  <si>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</si>
  <si>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</si>
  <si>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</si>
  <si>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</si>
  <si>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</si>
  <si>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</si>
  <si>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</si>
  <si>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</si>
  <si>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Налог на прибыль организаций</t>
  </si>
  <si>
    <t>ДОХОДЫ ОТ ПРОДАЖИ МАТЕРИАЛЬНЫХ И НЕМАТЕРИАЛЬНЫХ АКТИВОВ</t>
  </si>
  <si>
    <t>Тыс.рублей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</si>
  <si>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</si>
  <si>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</si>
  <si>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</si>
  <si>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</si>
  <si>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ИТОГО :</t>
  </si>
  <si>
    <t>% исполнения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</si>
  <si>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</si>
  <si>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</si>
  <si>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</si>
  <si>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</si>
  <si>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</si>
  <si>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НАЛОГОВЫЕ И НЕНАЛОГОВЫЕ ДОХОДЫ</t>
  </si>
  <si>
    <t>Межбюджетные трансферты, передаваемые бюджетам МР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</si>
  <si>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добычу полезных ископаемых</t>
  </si>
  <si>
    <t>Удел. вес, %</t>
  </si>
  <si>
    <t>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</si>
  <si>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</si>
  <si>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ДОХОДЫ ОТ ВОЗВРАТА ОСТАТКОВ СУБСИДИЙ, СУБВЕНЦИЙ И ИНЫХ МЕЖБЮДЖЕТНЫХ ТРАНСФЕРТОВ, ИМЕЮЩИХ ЦЕЛЕВОЕ НАЗНАЧЕНИЕ, ПРОШЛЫХ ЛЕТ</t>
  </si>
  <si>
    <t>НАЛОГИ НА ТОВАРЫ (АКЦИЗЫ)</t>
  </si>
  <si>
    <t>Приложение 1</t>
  </si>
  <si>
    <t>Единый сельскохозяйственные налог</t>
  </si>
  <si>
    <t>ПРОЧИЕ БЕЗВОЗМЕЗДНЫЕ ПОСТУПЛЕНИЯ В БЮДЖЕТЫ МУНИЦИПАЛЬНЫХ РАЙОНОВ (2.07)</t>
  </si>
  <si>
    <r>
      <t xml:space="preserve">Доходы, получаемые в виде арендной </t>
    </r>
    <r>
      <rPr>
        <i/>
        <sz val="12"/>
        <color indexed="18"/>
        <rFont val="Times New Roman Cyr"/>
        <family val="1"/>
        <charset val="204"/>
      </rPr>
      <t>платы за земельные участки</t>
    </r>
    <r>
      <rPr>
        <sz val="12"/>
        <color indexed="18"/>
        <rFont val="Times New Roman Cyr"/>
        <family val="1"/>
        <charset val="204"/>
      </rPr>
      <t>, государственная собственность на которые не разграничена</t>
    </r>
  </si>
  <si>
    <r>
      <t xml:space="preserve">Доходы от сдачи в аренду имущества, находящегося </t>
    </r>
    <r>
      <rPr>
        <i/>
        <sz val="12"/>
        <color indexed="18"/>
        <rFont val="Times New Roman Cyr"/>
        <family val="1"/>
        <charset val="204"/>
      </rPr>
      <t xml:space="preserve">в оперативном управлении </t>
    </r>
    <r>
      <rPr>
        <sz val="12"/>
        <color indexed="18"/>
        <rFont val="Times New Roman Cyr"/>
        <family val="1"/>
        <charset val="204"/>
      </rPr>
      <t xml:space="preserve">муниципальных районов и созданными ими учреждений </t>
    </r>
  </si>
  <si>
    <r>
      <t xml:space="preserve">Доходы от сдачи в аренду имущества, </t>
    </r>
    <r>
      <rPr>
        <i/>
        <sz val="12"/>
        <color indexed="18"/>
        <rFont val="Times New Roman Cyr"/>
        <family val="1"/>
        <charset val="204"/>
      </rPr>
      <t>составляющего казну</t>
    </r>
    <r>
      <rPr>
        <sz val="12"/>
        <color indexed="18"/>
        <rFont val="Times New Roman Cyr"/>
        <family val="1"/>
        <charset val="204"/>
      </rPr>
      <t xml:space="preserve"> муниц. районов</t>
    </r>
  </si>
  <si>
    <r>
      <rPr>
        <i/>
        <sz val="12"/>
        <color indexed="18"/>
        <rFont val="Times New Roman Cyr"/>
        <family val="1"/>
        <charset val="204"/>
      </rPr>
      <t xml:space="preserve">Прочие поступления </t>
    </r>
    <r>
      <rPr>
        <sz val="12"/>
        <color indexed="18"/>
        <rFont val="Times New Roman Cyr"/>
        <family val="1"/>
        <charset val="204"/>
      </rPr>
      <t>от использования имущества, находящегося в гос. и муницип. собственности</t>
    </r>
  </si>
  <si>
    <r>
      <t xml:space="preserve">Налог, взимаемый в связи с применением </t>
    </r>
    <r>
      <rPr>
        <b/>
        <sz val="12"/>
        <color indexed="18"/>
        <rFont val="Times New Roman Cyr"/>
        <family val="1"/>
        <charset val="204"/>
      </rPr>
      <t>упрощённой системы</t>
    </r>
    <r>
      <rPr>
        <sz val="12"/>
        <color indexed="18"/>
        <rFont val="Times New Roman Cyr"/>
        <family val="1"/>
        <charset val="204"/>
      </rPr>
      <t xml:space="preserve"> налоголожения</t>
    </r>
  </si>
  <si>
    <r>
      <t xml:space="preserve">Единный налог на </t>
    </r>
    <r>
      <rPr>
        <b/>
        <sz val="12"/>
        <color indexed="18"/>
        <rFont val="Times New Roman Cyr"/>
        <family val="1"/>
        <charset val="204"/>
      </rPr>
      <t>вменённый доход</t>
    </r>
    <r>
      <rPr>
        <sz val="12"/>
        <color indexed="18"/>
        <rFont val="Times New Roman Cyr"/>
        <family val="1"/>
        <charset val="204"/>
      </rPr>
      <t>, для отдельных видов деятельности</t>
    </r>
  </si>
  <si>
    <r>
      <t xml:space="preserve">Налог, взимаемый в связи с </t>
    </r>
    <r>
      <rPr>
        <b/>
        <sz val="12"/>
        <color indexed="18"/>
        <rFont val="Times New Roman Cyr"/>
        <family val="1"/>
        <charset val="204"/>
      </rPr>
      <t>применением патентной</t>
    </r>
    <r>
      <rPr>
        <sz val="12"/>
        <color indexed="18"/>
        <rFont val="Times New Roman Cyr"/>
        <family val="1"/>
        <charset val="204"/>
      </rPr>
      <t xml:space="preserve"> системы налоголожения</t>
    </r>
  </si>
  <si>
    <r>
      <t xml:space="preserve">Доходы, получаемые в виде арендной платы, а также средства </t>
    </r>
    <r>
      <rPr>
        <i/>
        <sz val="12"/>
        <color indexed="18"/>
        <rFont val="Times New Roman Cyr"/>
        <charset val="204"/>
      </rPr>
      <t>от продажи права на заключение договоров аренды за земли</t>
    </r>
    <r>
      <rPr>
        <sz val="12"/>
        <color indexed="18"/>
        <rFont val="Times New Roman Cyr"/>
        <family val="1"/>
        <charset val="204"/>
      </rPr>
      <t>, находящиеся в собственности муниципальных районов</t>
    </r>
  </si>
  <si>
    <t>Уточнённый бюджет на 2022 г.</t>
  </si>
  <si>
    <t xml:space="preserve">ИСПОЛНЕНИЕ ДОХОДОВ РАЙОННОГО БЮДЖЕТА   ЗА 1 ПОЛУГОДИЕ 2022 года.                                    </t>
  </si>
  <si>
    <t>Исполнено                              за 1 полугодие              2022 г.</t>
  </si>
  <si>
    <r>
      <t xml:space="preserve">Доходы от </t>
    </r>
    <r>
      <rPr>
        <i/>
        <sz val="12"/>
        <color indexed="18"/>
        <rFont val="Times New Roman Cyr"/>
        <charset val="204"/>
      </rPr>
      <t>реализации иного имущества</t>
    </r>
    <r>
      <rPr>
        <sz val="12"/>
        <color indexed="18"/>
        <rFont val="Times New Roman Cyr"/>
        <family val="1"/>
        <charset val="204"/>
      </rPr>
      <t>, находящегося в собственности муниципальных районов</t>
    </r>
  </si>
  <si>
    <r>
      <t xml:space="preserve">Доходы от </t>
    </r>
    <r>
      <rPr>
        <i/>
        <sz val="12"/>
        <color indexed="18"/>
        <rFont val="Times New Roman Cyr"/>
        <charset val="204"/>
      </rPr>
      <t>приватизации иного имущества</t>
    </r>
    <r>
      <rPr>
        <sz val="12"/>
        <color indexed="18"/>
        <rFont val="Times New Roman Cyr"/>
        <family val="1"/>
        <charset val="204"/>
      </rPr>
      <t>, находящегося в собственности муниципальных районов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</si>
</sst>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3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color indexed="18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color indexed="18"/>
      <name val="Times New Roman Cyr"/>
      <family val="1"/>
      <charset val="204"/>
    </font>
    <font>
      <sz val="12"/>
      <color rgb="FF002060"/>
      <name val="Times New Roman Cyr"/>
      <family val="1"/>
      <charset val="204"/>
    </font>
    <font>
      <i/>
      <sz val="12"/>
      <color indexed="18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0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Border="1"/>
    <xf numFmtId="0" fontId="16" fillId="0" borderId="0" xfId="0" applyFont="1"/>
    <xf numFmtId="165" fontId="17" fillId="0" borderId="0" xfId="0" applyNumberFormat="1" applyFont="1"/>
    <xf numFmtId="0" fontId="17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BreakPreview" zoomScale="75" zoomScaleNormal="100" zoomScaleSheetLayoutView="75" workbookViewId="0">
      <selection activeCell="C23" sqref="C23"/>
    </sheetView>
  </sheetViews>
  <sheetFormatPr defaultRowHeight="12.75" x14ac:dyDescent="0.2"/>
  <cols>
    <col min="1" max="1" width="75.5703125" style="1" customWidth="1"/>
    <col min="2" max="2" width="20" customWidth="1"/>
    <col min="3" max="3" width="19.140625" customWidth="1"/>
    <col min="4" max="4" width="13.42578125" customWidth="1"/>
    <col min="5" max="5" width="15.28515625" customWidth="1"/>
  </cols>
  <sheetData>
    <row r="1" spans="1:5" ht="17.25" customHeight="1" x14ac:dyDescent="0.25">
      <c r="A1" s="6"/>
      <c r="B1" s="52" t="s">
        <v>32</v>
      </c>
      <c r="C1" s="52"/>
      <c r="D1" s="52"/>
      <c r="E1" s="52"/>
    </row>
    <row r="2" spans="1:5" ht="17.25" customHeight="1" x14ac:dyDescent="0.25">
      <c r="A2" s="8"/>
      <c r="B2" s="53" t="s">
        <v>23</v>
      </c>
      <c r="C2" s="53"/>
      <c r="D2" s="53"/>
      <c r="E2" s="53"/>
    </row>
    <row r="3" spans="1:5" ht="17.25" customHeight="1" x14ac:dyDescent="0.2">
      <c r="A3" s="7"/>
      <c r="B3" s="49"/>
      <c r="C3" s="50"/>
      <c r="D3" s="20"/>
      <c r="E3" s="20"/>
    </row>
    <row r="4" spans="1:5" ht="15.75" customHeight="1" x14ac:dyDescent="0.2">
      <c r="A4" s="54" t="s">
        <v>44</v>
      </c>
      <c r="B4" s="54"/>
      <c r="C4" s="54"/>
      <c r="D4" s="54"/>
      <c r="E4" s="54"/>
    </row>
    <row r="5" spans="1:5" ht="15" customHeight="1" x14ac:dyDescent="0.2">
      <c r="A5" s="54"/>
      <c r="B5" s="54"/>
      <c r="C5" s="54"/>
      <c r="D5" s="54"/>
      <c r="E5" s="54"/>
    </row>
    <row r="6" spans="1:5" ht="14.25" customHeight="1" x14ac:dyDescent="0.2">
      <c r="B6" s="16"/>
      <c r="C6" s="16"/>
      <c r="D6" s="51" t="s">
        <v>12</v>
      </c>
      <c r="E6" s="51"/>
    </row>
    <row r="7" spans="1:5" s="2" customFormat="1" ht="63.75" customHeight="1" x14ac:dyDescent="0.2">
      <c r="A7" s="41" t="s">
        <v>3</v>
      </c>
      <c r="B7" s="21" t="s">
        <v>43</v>
      </c>
      <c r="C7" s="21" t="s">
        <v>45</v>
      </c>
      <c r="D7" s="21" t="s">
        <v>18</v>
      </c>
      <c r="E7" s="21" t="s">
        <v>27</v>
      </c>
    </row>
    <row r="8" spans="1:5" s="3" customFormat="1" ht="31.5" customHeight="1" x14ac:dyDescent="0.25">
      <c r="A8" s="43" t="s">
        <v>24</v>
      </c>
      <c r="B8" s="25">
        <f>SUM(B9,B13,B19,B23,B24,B30,B32,B33,B37,B38,B18,B12)</f>
        <v>331614.59999999998</v>
      </c>
      <c r="C8" s="25">
        <f>SUM(C9,C13,C19,C23,C24,C30,C32,C33,C37,C38,C18,C12)</f>
        <v>176481.30000000005</v>
      </c>
      <c r="D8" s="25">
        <f>IF(C8=0," ",ROUND(C8/B8*100,1))</f>
        <v>53.2</v>
      </c>
      <c r="E8" s="26">
        <f t="shared" ref="E8:E19" si="0">ROUND(C8/$C$49*100,1)</f>
        <v>33.1</v>
      </c>
    </row>
    <row r="9" spans="1:5" s="10" customFormat="1" ht="23.25" customHeight="1" x14ac:dyDescent="0.2">
      <c r="A9" s="42" t="s">
        <v>6</v>
      </c>
      <c r="B9" s="9">
        <f>SUM(B10,B11)</f>
        <v>242885</v>
      </c>
      <c r="C9" s="9">
        <f>SUM(C10,C11)</f>
        <v>115747</v>
      </c>
      <c r="D9" s="23">
        <f t="shared" ref="D9:D22" si="1">IF(C9=0," ",ROUND(C9/B9*100,1))</f>
        <v>47.7</v>
      </c>
      <c r="E9" s="22">
        <f t="shared" si="0"/>
        <v>21.7</v>
      </c>
    </row>
    <row r="10" spans="1:5" ht="18" hidden="1" customHeight="1" x14ac:dyDescent="0.2">
      <c r="A10" s="15" t="s">
        <v>10</v>
      </c>
      <c r="B10" s="4"/>
      <c r="C10" s="4"/>
      <c r="D10" s="24" t="str">
        <f t="shared" si="1"/>
        <v xml:space="preserve"> </v>
      </c>
      <c r="E10" s="22">
        <f t="shared" si="0"/>
        <v>0</v>
      </c>
    </row>
    <row r="11" spans="1:5" ht="32.25" customHeight="1" x14ac:dyDescent="0.2">
      <c r="A11" s="45" t="s">
        <v>9</v>
      </c>
      <c r="B11" s="4">
        <v>242885</v>
      </c>
      <c r="C11" s="4">
        <v>115747</v>
      </c>
      <c r="D11" s="24">
        <f t="shared" si="1"/>
        <v>47.7</v>
      </c>
      <c r="E11" s="22">
        <f t="shared" si="0"/>
        <v>21.7</v>
      </c>
    </row>
    <row r="12" spans="1:5" s="10" customFormat="1" ht="24.75" customHeight="1" x14ac:dyDescent="0.2">
      <c r="A12" s="35" t="s">
        <v>31</v>
      </c>
      <c r="B12" s="9">
        <v>4885.3</v>
      </c>
      <c r="C12" s="9">
        <v>2645.7</v>
      </c>
      <c r="D12" s="23">
        <f t="shared" ref="D12" si="2">IF(C12=0," ",ROUND(C12/B12*100,1))</f>
        <v>54.2</v>
      </c>
      <c r="E12" s="19">
        <f t="shared" ref="E12" si="3">ROUND(C12/$C$49*100,1)</f>
        <v>0.5</v>
      </c>
    </row>
    <row r="13" spans="1:5" s="10" customFormat="1" ht="31.5" customHeight="1" x14ac:dyDescent="0.2">
      <c r="A13" s="11" t="s">
        <v>1</v>
      </c>
      <c r="B13" s="9">
        <f>SUM(B14:B17)</f>
        <v>20185.3</v>
      </c>
      <c r="C13" s="9">
        <f>SUM(C14:C17)</f>
        <v>18032.2</v>
      </c>
      <c r="D13" s="23">
        <f t="shared" si="1"/>
        <v>89.3</v>
      </c>
      <c r="E13" s="9">
        <f t="shared" si="0"/>
        <v>3.4</v>
      </c>
    </row>
    <row r="14" spans="1:5" ht="33" customHeight="1" x14ac:dyDescent="0.2">
      <c r="A14" s="45" t="s">
        <v>39</v>
      </c>
      <c r="B14" s="4">
        <v>17674.3</v>
      </c>
      <c r="C14" s="4">
        <v>16404</v>
      </c>
      <c r="D14" s="24">
        <f t="shared" ref="D14" si="4">IF(C14=0," ",ROUND(C14/B14*100,1))</f>
        <v>92.8</v>
      </c>
      <c r="E14" s="22">
        <f t="shared" ref="E14" si="5">ROUND(C14/$C$49*100,1)</f>
        <v>3.1</v>
      </c>
    </row>
    <row r="15" spans="1:5" ht="26.25" customHeight="1" x14ac:dyDescent="0.2">
      <c r="A15" s="45" t="s">
        <v>40</v>
      </c>
      <c r="B15" s="4">
        <v>158</v>
      </c>
      <c r="C15" s="4">
        <v>19.7</v>
      </c>
      <c r="D15" s="24">
        <f t="shared" si="1"/>
        <v>12.5</v>
      </c>
      <c r="E15" s="22">
        <f t="shared" si="0"/>
        <v>0</v>
      </c>
    </row>
    <row r="16" spans="1:5" ht="33.75" customHeight="1" x14ac:dyDescent="0.2">
      <c r="A16" s="45" t="s">
        <v>41</v>
      </c>
      <c r="B16" s="4">
        <v>2345.6999999999998</v>
      </c>
      <c r="C16" s="4">
        <v>1599.1</v>
      </c>
      <c r="D16" s="24">
        <f t="shared" ref="D16" si="6">IF(C16=0," ",ROUND(C16/B16*100,1))</f>
        <v>68.2</v>
      </c>
      <c r="E16" s="22">
        <f t="shared" ref="E16" si="7">ROUND(C16/$C$49*100,1)</f>
        <v>0.3</v>
      </c>
    </row>
    <row r="17" spans="1:5" ht="27" customHeight="1" x14ac:dyDescent="0.2">
      <c r="A17" s="45" t="s">
        <v>33</v>
      </c>
      <c r="B17" s="4">
        <v>7.3</v>
      </c>
      <c r="C17" s="4">
        <v>9.4</v>
      </c>
      <c r="D17" s="24">
        <f t="shared" si="1"/>
        <v>128.80000000000001</v>
      </c>
      <c r="E17" s="22">
        <f t="shared" si="0"/>
        <v>0</v>
      </c>
    </row>
    <row r="18" spans="1:5" s="10" customFormat="1" ht="24.75" customHeight="1" x14ac:dyDescent="0.2">
      <c r="A18" s="35" t="s">
        <v>26</v>
      </c>
      <c r="B18" s="9">
        <v>822</v>
      </c>
      <c r="C18" s="9">
        <v>901.2</v>
      </c>
      <c r="D18" s="23">
        <f t="shared" si="1"/>
        <v>109.6</v>
      </c>
      <c r="E18" s="19">
        <f t="shared" si="0"/>
        <v>0.2</v>
      </c>
    </row>
    <row r="19" spans="1:5" s="10" customFormat="1" ht="24" customHeight="1" x14ac:dyDescent="0.25">
      <c r="A19" s="13" t="s">
        <v>7</v>
      </c>
      <c r="B19" s="12">
        <v>4663.2</v>
      </c>
      <c r="C19" s="12">
        <v>2414.6999999999998</v>
      </c>
      <c r="D19" s="23">
        <f t="shared" si="1"/>
        <v>51.8</v>
      </c>
      <c r="E19" s="9">
        <f t="shared" si="0"/>
        <v>0.5</v>
      </c>
    </row>
    <row r="20" spans="1:5" ht="0.75" hidden="1" customHeight="1" x14ac:dyDescent="0.25">
      <c r="A20" s="14"/>
      <c r="B20" s="5"/>
      <c r="C20" s="5"/>
      <c r="D20" s="23" t="str">
        <f t="shared" si="1"/>
        <v xml:space="preserve"> </v>
      </c>
      <c r="E20" s="22"/>
    </row>
    <row r="21" spans="1:5" ht="4.5" hidden="1" customHeight="1" x14ac:dyDescent="0.25">
      <c r="A21" s="14"/>
      <c r="B21" s="5"/>
      <c r="C21" s="5"/>
      <c r="D21" s="23" t="str">
        <f t="shared" si="1"/>
        <v xml:space="preserve"> </v>
      </c>
      <c r="E21" s="22"/>
    </row>
    <row r="22" spans="1:5" ht="3.75" hidden="1" customHeight="1" x14ac:dyDescent="0.25">
      <c r="A22" s="14"/>
      <c r="B22" s="5"/>
      <c r="C22" s="5"/>
      <c r="D22" s="23" t="str">
        <f t="shared" si="1"/>
        <v xml:space="preserve"> </v>
      </c>
      <c r="E22" s="22"/>
    </row>
    <row r="23" spans="1:5" s="10" customFormat="1" ht="35.25" customHeight="1" x14ac:dyDescent="0.25">
      <c r="A23" s="17" t="s">
        <v>19</v>
      </c>
      <c r="B23" s="12"/>
      <c r="C23" s="12">
        <v>0</v>
      </c>
      <c r="D23" s="23"/>
      <c r="E23" s="19">
        <f t="shared" ref="E23:E36" si="8">ROUND(C23/$C$49*100,1)</f>
        <v>0</v>
      </c>
    </row>
    <row r="24" spans="1:5" s="10" customFormat="1" ht="39" customHeight="1" x14ac:dyDescent="0.2">
      <c r="A24" s="40" t="s">
        <v>4</v>
      </c>
      <c r="B24" s="9">
        <f>SUM(B25:B29)</f>
        <v>6161.8</v>
      </c>
      <c r="C24" s="9">
        <f>SUM(C25:C29)</f>
        <v>4314.9000000000005</v>
      </c>
      <c r="D24" s="23">
        <f>IF(C24=0," ",ROUND(C24/B24*100,1))</f>
        <v>70</v>
      </c>
      <c r="E24" s="9">
        <f t="shared" si="8"/>
        <v>0.8</v>
      </c>
    </row>
    <row r="25" spans="1:5" ht="39" customHeight="1" x14ac:dyDescent="0.2">
      <c r="A25" s="44" t="s">
        <v>35</v>
      </c>
      <c r="B25" s="48">
        <v>4046.5</v>
      </c>
      <c r="C25" s="48">
        <v>3678.2</v>
      </c>
      <c r="D25" s="48">
        <f>C25/B25*100</f>
        <v>90.898307179043613</v>
      </c>
      <c r="E25" s="22">
        <f t="shared" ref="E25" si="9">ROUND(C25/$C$49*100,1)</f>
        <v>0.7</v>
      </c>
    </row>
    <row r="26" spans="1:5" ht="51" customHeight="1" x14ac:dyDescent="0.2">
      <c r="A26" s="44" t="s">
        <v>42</v>
      </c>
      <c r="B26" s="48">
        <v>4.3</v>
      </c>
      <c r="C26" s="48">
        <v>1.9</v>
      </c>
      <c r="D26" s="48">
        <f>C26/B26*100</f>
        <v>44.186046511627907</v>
      </c>
      <c r="E26" s="22">
        <f t="shared" si="8"/>
        <v>0</v>
      </c>
    </row>
    <row r="27" spans="1:5" ht="38.25" customHeight="1" x14ac:dyDescent="0.2">
      <c r="A27" s="44" t="s">
        <v>36</v>
      </c>
      <c r="B27" s="48">
        <v>108</v>
      </c>
      <c r="C27" s="48">
        <v>48.8</v>
      </c>
      <c r="D27" s="48">
        <f>C27/B27*100</f>
        <v>45.185185185185183</v>
      </c>
      <c r="E27" s="22">
        <f t="shared" si="8"/>
        <v>0</v>
      </c>
    </row>
    <row r="28" spans="1:5" s="10" customFormat="1" ht="36" customHeight="1" x14ac:dyDescent="0.2">
      <c r="A28" s="44" t="s">
        <v>37</v>
      </c>
      <c r="B28" s="48">
        <v>2000</v>
      </c>
      <c r="C28" s="48">
        <v>583.70000000000005</v>
      </c>
      <c r="D28" s="48">
        <f>C28/B28*100</f>
        <v>29.184999999999999</v>
      </c>
      <c r="E28" s="22">
        <f t="shared" ref="E28" si="10">ROUND(C28/$C$49*100,1)</f>
        <v>0.1</v>
      </c>
    </row>
    <row r="29" spans="1:5" s="10" customFormat="1" ht="37.5" customHeight="1" x14ac:dyDescent="0.2">
      <c r="A29" s="44" t="s">
        <v>38</v>
      </c>
      <c r="B29" s="4">
        <v>3</v>
      </c>
      <c r="C29" s="4">
        <v>2.2999999999999998</v>
      </c>
      <c r="D29" s="4">
        <f>C29/B29*100</f>
        <v>76.666666666666657</v>
      </c>
      <c r="E29" s="22">
        <f t="shared" si="8"/>
        <v>0</v>
      </c>
    </row>
    <row r="30" spans="1:5" ht="27.75" customHeight="1" x14ac:dyDescent="0.2">
      <c r="A30" s="17" t="s">
        <v>2</v>
      </c>
      <c r="B30" s="9">
        <f>B31</f>
        <v>116.1</v>
      </c>
      <c r="C30" s="9">
        <f>C31</f>
        <v>278.5</v>
      </c>
      <c r="D30" s="23">
        <f>IF(C30=0," ",ROUND(C30/B30*100,1))</f>
        <v>239.9</v>
      </c>
      <c r="E30" s="9">
        <f t="shared" si="8"/>
        <v>0.1</v>
      </c>
    </row>
    <row r="31" spans="1:5" s="10" customFormat="1" ht="23.25" customHeight="1" x14ac:dyDescent="0.2">
      <c r="A31" s="44" t="s">
        <v>0</v>
      </c>
      <c r="B31" s="4">
        <v>116.1</v>
      </c>
      <c r="C31" s="4">
        <v>278.5</v>
      </c>
      <c r="D31" s="4">
        <f>C31/B31*100</f>
        <v>239.87941429801896</v>
      </c>
      <c r="E31" s="22">
        <f t="shared" si="8"/>
        <v>0.1</v>
      </c>
    </row>
    <row r="32" spans="1:5" s="10" customFormat="1" ht="36.75" customHeight="1" x14ac:dyDescent="0.2">
      <c r="A32" s="13" t="s">
        <v>20</v>
      </c>
      <c r="B32" s="9">
        <v>33495</v>
      </c>
      <c r="C32" s="9">
        <v>14205.7</v>
      </c>
      <c r="D32" s="19">
        <f>C32/B32*100</f>
        <v>42.41140468726676</v>
      </c>
      <c r="E32" s="9">
        <f t="shared" si="8"/>
        <v>2.7</v>
      </c>
    </row>
    <row r="33" spans="1:5" ht="32.25" customHeight="1" x14ac:dyDescent="0.2">
      <c r="A33" s="17" t="s">
        <v>11</v>
      </c>
      <c r="B33" s="9">
        <f>SUM(B34:B36)</f>
        <v>141</v>
      </c>
      <c r="C33" s="9">
        <f>SUM(C34:C36)</f>
        <v>2112.1999999999998</v>
      </c>
      <c r="D33" s="19">
        <f>C33/B33*100</f>
        <v>1498.014184397163</v>
      </c>
      <c r="E33" s="9">
        <f t="shared" si="8"/>
        <v>0.4</v>
      </c>
    </row>
    <row r="34" spans="1:5" ht="35.25" customHeight="1" x14ac:dyDescent="0.2">
      <c r="A34" s="44" t="s">
        <v>46</v>
      </c>
      <c r="B34" s="4">
        <v>0</v>
      </c>
      <c r="C34" s="4">
        <v>146.80000000000001</v>
      </c>
      <c r="D34" s="4" t="e">
        <f t="shared" ref="D34:D36" si="11">C34/B34*100</f>
        <v>#DIV/0!</v>
      </c>
      <c r="E34" s="22">
        <f t="shared" si="8"/>
        <v>0</v>
      </c>
    </row>
    <row r="35" spans="1:5" ht="24" customHeight="1" x14ac:dyDescent="0.2">
      <c r="A35" s="44" t="s">
        <v>21</v>
      </c>
      <c r="B35" s="4">
        <v>0</v>
      </c>
      <c r="C35" s="4">
        <v>1411.8</v>
      </c>
      <c r="D35" s="4" t="e">
        <f t="shared" ref="D35" si="12">C35/B35*100</f>
        <v>#DIV/0!</v>
      </c>
      <c r="E35" s="22">
        <f t="shared" ref="E35" si="13">ROUND(C35/$C$49*100,1)</f>
        <v>0.3</v>
      </c>
    </row>
    <row r="36" spans="1:5" s="10" customFormat="1" ht="36.75" customHeight="1" x14ac:dyDescent="0.2">
      <c r="A36" s="44" t="s">
        <v>47</v>
      </c>
      <c r="B36" s="4">
        <v>141</v>
      </c>
      <c r="C36" s="4">
        <v>553.6</v>
      </c>
      <c r="D36" s="4">
        <f t="shared" si="11"/>
        <v>392.62411347517735</v>
      </c>
      <c r="E36" s="22">
        <f t="shared" si="8"/>
        <v>0.1</v>
      </c>
    </row>
    <row r="37" spans="1:5" s="10" customFormat="1" ht="26.25" customHeight="1" x14ac:dyDescent="0.2">
      <c r="A37" s="17" t="s">
        <v>8</v>
      </c>
      <c r="B37" s="9">
        <v>18251.900000000001</v>
      </c>
      <c r="C37" s="9">
        <v>15821.8</v>
      </c>
      <c r="D37" s="9">
        <f>C37/B37*100</f>
        <v>86.685769700688681</v>
      </c>
      <c r="E37" s="9">
        <f t="shared" ref="E37:E47" si="14">ROUND(C37/$C$49*100,1)</f>
        <v>3</v>
      </c>
    </row>
    <row r="38" spans="1:5" s="10" customFormat="1" ht="25.5" customHeight="1" x14ac:dyDescent="0.2">
      <c r="A38" s="17" t="s">
        <v>22</v>
      </c>
      <c r="B38" s="9">
        <v>8</v>
      </c>
      <c r="C38" s="9">
        <v>7.4</v>
      </c>
      <c r="D38" s="9">
        <f>C38/B38*100</f>
        <v>92.5</v>
      </c>
      <c r="E38" s="9">
        <f t="shared" si="14"/>
        <v>0</v>
      </c>
    </row>
    <row r="39" spans="1:5" s="32" customFormat="1" ht="30.75" customHeight="1" x14ac:dyDescent="0.25">
      <c r="A39" s="27" t="s">
        <v>5</v>
      </c>
      <c r="B39" s="26">
        <f>SUM(B41,B42,B43,B44,B45,B46,B48)</f>
        <v>1316487.9999999998</v>
      </c>
      <c r="C39" s="26">
        <f>SUM(C41,C42,C43,C44,C45,C46,C47,C48)</f>
        <v>356431.39999999997</v>
      </c>
      <c r="D39" s="26">
        <f t="shared" ref="D39:D49" si="15">C39/B39*100</f>
        <v>27.074413135554597</v>
      </c>
      <c r="E39" s="26">
        <f t="shared" si="14"/>
        <v>66.900000000000006</v>
      </c>
    </row>
    <row r="40" spans="1:5" s="32" customFormat="1" ht="34.5" customHeight="1" x14ac:dyDescent="0.25">
      <c r="A40" s="46" t="s">
        <v>28</v>
      </c>
      <c r="B40" s="47">
        <f>SUM(B41:B45)</f>
        <v>1315087.9999999998</v>
      </c>
      <c r="C40" s="47">
        <f>SUM(C41:C45)</f>
        <v>371461.1</v>
      </c>
      <c r="D40" s="47">
        <f t="shared" ref="D40" si="16">C40/B40*100</f>
        <v>28.246102161984599</v>
      </c>
      <c r="E40" s="47">
        <f t="shared" ref="E40" si="17">ROUND(C40/$C$49*100,1)</f>
        <v>69.7</v>
      </c>
    </row>
    <row r="41" spans="1:5" s="32" customFormat="1" ht="24.75" customHeight="1" x14ac:dyDescent="0.25">
      <c r="A41" s="29" t="s">
        <v>13</v>
      </c>
      <c r="B41" s="18">
        <v>196825</v>
      </c>
      <c r="C41" s="18">
        <v>42819.1</v>
      </c>
      <c r="D41" s="18"/>
      <c r="E41" s="18">
        <f t="shared" si="14"/>
        <v>8</v>
      </c>
    </row>
    <row r="42" spans="1:5" s="33" customFormat="1" ht="31.5" customHeight="1" x14ac:dyDescent="0.25">
      <c r="A42" s="30" t="s">
        <v>14</v>
      </c>
      <c r="B42" s="18">
        <v>501666.7</v>
      </c>
      <c r="C42" s="18">
        <v>39302.199999999997</v>
      </c>
      <c r="D42" s="18">
        <f t="shared" si="15"/>
        <v>7.8343250608421888</v>
      </c>
      <c r="E42" s="18">
        <f t="shared" si="14"/>
        <v>7.4</v>
      </c>
    </row>
    <row r="43" spans="1:5" s="34" customFormat="1" ht="28.5" customHeight="1" x14ac:dyDescent="0.25">
      <c r="A43" s="29" t="s">
        <v>15</v>
      </c>
      <c r="B43" s="18">
        <v>586107.5</v>
      </c>
      <c r="C43" s="18">
        <v>275328.5</v>
      </c>
      <c r="D43" s="18">
        <f t="shared" si="15"/>
        <v>46.975768097149412</v>
      </c>
      <c r="E43" s="18">
        <f t="shared" si="14"/>
        <v>51.7</v>
      </c>
    </row>
    <row r="44" spans="1:5" s="32" customFormat="1" ht="22.5" customHeight="1" x14ac:dyDescent="0.25">
      <c r="A44" s="30" t="s">
        <v>16</v>
      </c>
      <c r="B44" s="31">
        <v>19971.900000000001</v>
      </c>
      <c r="C44" s="31">
        <v>9109.7999999999993</v>
      </c>
      <c r="D44" s="18">
        <f t="shared" si="15"/>
        <v>45.613086386372849</v>
      </c>
      <c r="E44" s="18">
        <f t="shared" si="14"/>
        <v>1.7</v>
      </c>
    </row>
    <row r="45" spans="1:5" s="10" customFormat="1" ht="51" customHeight="1" x14ac:dyDescent="0.2">
      <c r="A45" s="28" t="s">
        <v>25</v>
      </c>
      <c r="B45" s="18">
        <v>10516.9</v>
      </c>
      <c r="C45" s="18">
        <v>4901.5</v>
      </c>
      <c r="D45" s="18">
        <f t="shared" si="15"/>
        <v>46.605939012446633</v>
      </c>
      <c r="E45" s="18">
        <f t="shared" si="14"/>
        <v>0.9</v>
      </c>
    </row>
    <row r="46" spans="1:5" s="10" customFormat="1" ht="33.75" customHeight="1" x14ac:dyDescent="0.2">
      <c r="A46" s="39" t="s">
        <v>34</v>
      </c>
      <c r="B46" s="9">
        <v>1400</v>
      </c>
      <c r="C46" s="9">
        <v>1402</v>
      </c>
      <c r="D46" s="9">
        <f t="shared" si="15"/>
        <v>100.14285714285714</v>
      </c>
      <c r="E46" s="9">
        <f t="shared" si="14"/>
        <v>0.3</v>
      </c>
    </row>
    <row r="47" spans="1:5" s="38" customFormat="1" ht="41.25" customHeight="1" x14ac:dyDescent="0.2">
      <c r="A47" s="39" t="s">
        <v>30</v>
      </c>
      <c r="B47" s="9"/>
      <c r="C47" s="9">
        <v>13710.2</v>
      </c>
      <c r="D47" s="9"/>
      <c r="E47" s="9">
        <f t="shared" si="14"/>
        <v>2.6</v>
      </c>
    </row>
    <row r="48" spans="1:5" s="38" customFormat="1" ht="39.75" customHeight="1" x14ac:dyDescent="0.2">
      <c r="A48" s="39" t="s">
        <v>29</v>
      </c>
      <c r="B48" s="9"/>
      <c r="C48" s="9">
        <v>-30141.9</v>
      </c>
      <c r="D48" s="9"/>
      <c r="E48" s="9">
        <f t="shared" ref="E48" si="18">ROUND(C48/$C$49*100,1)</f>
        <v>-5.7</v>
      </c>
    </row>
    <row r="49" spans="1:5" ht="22.5" customHeight="1" x14ac:dyDescent="0.2">
      <c r="A49" s="36" t="s">
        <v>17</v>
      </c>
      <c r="B49" s="37">
        <f>SUM(B8,B39)</f>
        <v>1648102.5999999996</v>
      </c>
      <c r="C49" s="37">
        <f>SUM(C8,C39)</f>
        <v>532912.69999999995</v>
      </c>
      <c r="D49" s="37">
        <f t="shared" si="15"/>
        <v>32.334922595231639</v>
      </c>
      <c r="E49" s="26">
        <f>ROUND(C49/$C$49*100,1)</f>
        <v>100</v>
      </c>
    </row>
  </sheetData>
  <mergeCells count="5">
    <mergeCell ref="B3:C3"/>
    <mergeCell ref="D6:E6"/>
    <mergeCell ref="B1:E1"/>
    <mergeCell ref="B2:E2"/>
    <mergeCell ref="A4:E5"/>
  </mergeCells>
  <phoneticPr fontId="4" type="noConversion"/>
  <printOptions horizontalCentered="1"/>
  <pageMargins left="0.59055118110236227" right="0" top="0.47244094488188981" bottom="0.35433070866141736" header="0.27559055118110237" footer="0.15748031496062992"/>
  <pageSetup paperSize="9" scale="58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2022-04-13T09:49:39Z</cp:lastPrinted>
  <dcterms:created xsi:type="dcterms:W3CDTF">1998-06-04T11:46:36Z</dcterms:created>
  <dcterms:modified xsi:type="dcterms:W3CDTF">2022-07-18T11:37:54Z</dcterms:modified>
</cp:coreProperties>
</file>